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anc/Desktop/Francesco/Lavoro/Oxford Technology/Companies/Designer Carbon Materials/May 2022 Presentation/"/>
    </mc:Choice>
  </mc:AlternateContent>
  <xr:revisionPtr revIDLastSave="0" documentId="13_ncr:1_{5278D4BA-54F5-BA42-9457-30B3814CA03E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Cap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" i="1" l="1"/>
  <c r="I16" i="1" l="1"/>
  <c r="H16" i="1"/>
  <c r="G16" i="1"/>
  <c r="F17" i="1"/>
  <c r="H11" i="1"/>
  <c r="H12" i="1"/>
  <c r="H13" i="1"/>
  <c r="H14" i="1"/>
  <c r="H15" i="1"/>
  <c r="G15" i="1"/>
  <c r="G14" i="1"/>
  <c r="G13" i="1"/>
  <c r="G12" i="1"/>
  <c r="G11" i="1"/>
  <c r="D10" i="1"/>
  <c r="D18" i="1" s="1"/>
  <c r="D21" i="1" s="1"/>
  <c r="H10" i="1"/>
  <c r="H9" i="1"/>
  <c r="H8" i="1"/>
  <c r="H7" i="1"/>
  <c r="H6" i="1"/>
  <c r="B9" i="1"/>
  <c r="B8" i="1"/>
  <c r="B7" i="1"/>
  <c r="B6" i="1"/>
  <c r="B18" i="1" s="1"/>
  <c r="B21" i="1" s="1"/>
  <c r="E6" i="1" l="1"/>
  <c r="E7" i="1"/>
  <c r="E8" i="1"/>
  <c r="E9" i="1"/>
  <c r="E10" i="1"/>
  <c r="H18" i="1"/>
  <c r="I12" i="1" l="1"/>
  <c r="I14" i="1"/>
  <c r="I15" i="1"/>
  <c r="I13" i="1"/>
  <c r="I11" i="1"/>
  <c r="I10" i="1"/>
  <c r="H21" i="1"/>
  <c r="I18" i="1"/>
  <c r="I8" i="1"/>
  <c r="I9" i="1"/>
  <c r="I7" i="1"/>
  <c r="I6" i="1"/>
  <c r="E18" i="1" l="1"/>
</calcChain>
</file>

<file path=xl/sharedStrings.xml><?xml version="1.0" encoding="utf-8"?>
<sst xmlns="http://schemas.openxmlformats.org/spreadsheetml/2006/main" count="23" uniqueCount="23">
  <si>
    <t>Name</t>
    <phoneticPr fontId="1" type="noConversion"/>
  </si>
  <si>
    <t>Shares</t>
    <phoneticPr fontId="1" type="noConversion"/>
  </si>
  <si>
    <t>Prof Kyriakos Porfirakis</t>
    <phoneticPr fontId="1" type="noConversion"/>
  </si>
  <si>
    <t>University of Oxford</t>
    <phoneticPr fontId="1" type="noConversion"/>
  </si>
  <si>
    <t>Isis Seed Fund</t>
    <phoneticPr fontId="1" type="noConversion"/>
  </si>
  <si>
    <t>OT(S)EIS</t>
    <phoneticPr fontId="1" type="noConversion"/>
  </si>
  <si>
    <t>Total</t>
    <phoneticPr fontId="1" type="noConversion"/>
  </si>
  <si>
    <t>%</t>
    <phoneticPr fontId="1" type="noConversion"/>
  </si>
  <si>
    <t>share price</t>
    <phoneticPr fontId="1" type="noConversion"/>
  </si>
  <si>
    <t>£</t>
    <phoneticPr fontId="1" type="noConversion"/>
  </si>
  <si>
    <t xml:space="preserve">Share Price </t>
    <phoneticPr fontId="1" type="noConversion"/>
  </si>
  <si>
    <t>£</t>
    <phoneticPr fontId="1" type="noConversion"/>
  </si>
  <si>
    <t>Valuation at £1.25/share</t>
  </si>
  <si>
    <t>Shares</t>
  </si>
  <si>
    <t>S Dyson</t>
  </si>
  <si>
    <t>AK Sarkar</t>
  </si>
  <si>
    <t>L Papageorgiou</t>
  </si>
  <si>
    <t>S Tsoka</t>
  </si>
  <si>
    <t>AJ Walker</t>
  </si>
  <si>
    <t>Jonathan Shepard</t>
  </si>
  <si>
    <t>JJ Trapp</t>
  </si>
  <si>
    <t>Designer Carbon Materials</t>
  </si>
  <si>
    <t>Total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</si>
</sst>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_);[Red]\(&quot;£&quot;#,##0.00\)"/>
  </numFmts>
  <fonts count="4" x14ac:knownFonts="1">
    <font>
      <sz val="10"/>
      <name val="Verdana"/>
    </font>
    <font>
      <sz val="8"/>
      <name val="Verdana"/>
      <family val="2"/>
    </font>
    <font>
      <sz val="10"/>
      <color indexed="206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10" fontId="0" fillId="0" borderId="0" xfId="0" applyNumberFormat="1"/>
    <xf numFmtId="10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17" fontId="0" fillId="0" borderId="0" xfId="0" applyNumberFormat="1"/>
    <xf numFmtId="16" fontId="0" fillId="0" borderId="0" xfId="0" applyNumberFormat="1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0" xfId="0" applyFill="1"/>
    <xf numFmtId="10" fontId="0" fillId="2" borderId="0" xfId="0" applyNumberFormat="1" applyFill="1"/>
    <xf numFmtId="3" fontId="0" fillId="2" borderId="0" xfId="0" applyNumberFormat="1" applyFill="1"/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topLeftCell="A4" zoomScale="132" zoomScaleNormal="132" workbookViewId="0">
      <selection activeCell="G20" sqref="G20"/>
    </sheetView>
  </sheetViews>
  <sheetFormatPr baseColWidth="10" defaultColWidth="11" defaultRowHeight="13" x14ac:dyDescent="0.15"/>
  <cols>
    <col min="1" max="1" width="29.83203125" customWidth="1"/>
    <col min="2" max="2" width="17.5" customWidth="1"/>
    <col min="3" max="3" width="11.83203125" customWidth="1"/>
    <col min="5" max="5" width="12.33203125" style="2" bestFit="1" customWidth="1"/>
    <col min="7" max="7" width="11" style="6" bestFit="1" customWidth="1"/>
    <col min="8" max="8" width="12.6640625" bestFit="1" customWidth="1"/>
    <col min="9" max="9" width="10.6640625" style="10"/>
  </cols>
  <sheetData>
    <row r="1" spans="1:9" x14ac:dyDescent="0.15">
      <c r="F1" s="7">
        <v>42755</v>
      </c>
    </row>
    <row r="2" spans="1:9" x14ac:dyDescent="0.15">
      <c r="A2" t="s">
        <v>21</v>
      </c>
      <c r="B2" s="7">
        <v>40268</v>
      </c>
      <c r="C2" t="s">
        <v>8</v>
      </c>
      <c r="D2" s="7">
        <v>41912</v>
      </c>
      <c r="F2" s="8" t="s">
        <v>10</v>
      </c>
    </row>
    <row r="3" spans="1:9" x14ac:dyDescent="0.15">
      <c r="C3" s="4">
        <v>1.25</v>
      </c>
      <c r="F3" s="4">
        <v>1.25</v>
      </c>
      <c r="G3" s="12" t="s">
        <v>13</v>
      </c>
      <c r="H3" t="s">
        <v>22</v>
      </c>
    </row>
    <row r="4" spans="1:9" x14ac:dyDescent="0.15">
      <c r="C4" s="4"/>
      <c r="E4" s="3"/>
      <c r="F4" s="4" t="s">
        <v>11</v>
      </c>
    </row>
    <row r="5" spans="1:9" x14ac:dyDescent="0.15">
      <c r="A5" t="s">
        <v>0</v>
      </c>
      <c r="C5" s="4" t="s">
        <v>9</v>
      </c>
      <c r="D5" t="s">
        <v>1</v>
      </c>
      <c r="E5" s="2" t="s">
        <v>7</v>
      </c>
    </row>
    <row r="6" spans="1:9" x14ac:dyDescent="0.15">
      <c r="A6" t="s">
        <v>2</v>
      </c>
      <c r="B6" s="1">
        <f>D6</f>
        <v>200000</v>
      </c>
      <c r="D6" s="1">
        <v>200000</v>
      </c>
      <c r="E6" s="2">
        <f>D6/D18</f>
        <v>0.3125</v>
      </c>
      <c r="H6" s="6">
        <f>D6+G6</f>
        <v>200000</v>
      </c>
      <c r="I6" s="10">
        <f>H6/$H$18</f>
        <v>0.29347028613352899</v>
      </c>
    </row>
    <row r="7" spans="1:9" x14ac:dyDescent="0.15">
      <c r="A7" t="s">
        <v>3</v>
      </c>
      <c r="B7" s="1">
        <f t="shared" ref="B7:B9" si="0">D7</f>
        <v>200000</v>
      </c>
      <c r="D7" s="1">
        <v>200000</v>
      </c>
      <c r="E7" s="10">
        <f>D7/D18</f>
        <v>0.3125</v>
      </c>
      <c r="H7" s="6">
        <f t="shared" ref="H7:H16" si="1">D7+G7</f>
        <v>200000</v>
      </c>
      <c r="I7" s="10">
        <f>H7/$H$18</f>
        <v>0.29347028613352899</v>
      </c>
    </row>
    <row r="8" spans="1:9" x14ac:dyDescent="0.15">
      <c r="A8" t="s">
        <v>4</v>
      </c>
      <c r="B8" s="1">
        <f t="shared" si="0"/>
        <v>100000</v>
      </c>
      <c r="D8" s="1">
        <v>100000</v>
      </c>
      <c r="E8" s="10">
        <f>D8/D18</f>
        <v>0.15625</v>
      </c>
      <c r="H8" s="6">
        <f t="shared" si="1"/>
        <v>100000</v>
      </c>
      <c r="I8" s="10">
        <f>H8/$H$18</f>
        <v>0.1467351430667645</v>
      </c>
    </row>
    <row r="9" spans="1:9" x14ac:dyDescent="0.15">
      <c r="A9" t="s">
        <v>5</v>
      </c>
      <c r="B9" s="1">
        <f t="shared" si="0"/>
        <v>100000</v>
      </c>
      <c r="D9" s="1">
        <v>100000</v>
      </c>
      <c r="E9" s="10">
        <f>D9/D18</f>
        <v>0.15625</v>
      </c>
      <c r="H9" s="6">
        <f t="shared" si="1"/>
        <v>100000</v>
      </c>
      <c r="I9" s="10">
        <f>H9/$H$18</f>
        <v>0.1467351430667645</v>
      </c>
    </row>
    <row r="10" spans="1:9" x14ac:dyDescent="0.15">
      <c r="A10" t="s">
        <v>19</v>
      </c>
      <c r="C10" s="5">
        <v>50000</v>
      </c>
      <c r="D10" s="9">
        <f>C10/$C$3</f>
        <v>40000</v>
      </c>
      <c r="E10" s="10">
        <f>D10/D18</f>
        <v>6.25E-2</v>
      </c>
      <c r="H10" s="6">
        <f t="shared" si="1"/>
        <v>40000</v>
      </c>
      <c r="I10" s="10">
        <f>H10/$H$18</f>
        <v>5.8694057226705794E-2</v>
      </c>
    </row>
    <row r="11" spans="1:9" x14ac:dyDescent="0.15">
      <c r="A11" s="13" t="s">
        <v>14</v>
      </c>
      <c r="B11" s="14"/>
      <c r="C11" s="14"/>
      <c r="D11" s="14"/>
      <c r="E11" s="15"/>
      <c r="F11" s="16">
        <v>15000</v>
      </c>
      <c r="G11" s="16">
        <f>F11/F3</f>
        <v>12000</v>
      </c>
      <c r="H11" s="16">
        <f t="shared" si="1"/>
        <v>12000</v>
      </c>
      <c r="I11" s="15">
        <f t="shared" ref="I11:I16" si="2">H11/$H$18</f>
        <v>1.7608217168011739E-2</v>
      </c>
    </row>
    <row r="12" spans="1:9" x14ac:dyDescent="0.15">
      <c r="A12" s="13" t="s">
        <v>15</v>
      </c>
      <c r="B12" s="14"/>
      <c r="C12" s="14"/>
      <c r="D12" s="14"/>
      <c r="E12" s="15"/>
      <c r="F12" s="16">
        <v>21875</v>
      </c>
      <c r="G12" s="16">
        <f>F12/F3</f>
        <v>17500</v>
      </c>
      <c r="H12" s="16">
        <f t="shared" si="1"/>
        <v>17500</v>
      </c>
      <c r="I12" s="15">
        <f t="shared" si="2"/>
        <v>2.5678650036683785E-2</v>
      </c>
    </row>
    <row r="13" spans="1:9" x14ac:dyDescent="0.15">
      <c r="A13" s="13" t="s">
        <v>18</v>
      </c>
      <c r="B13" s="14"/>
      <c r="C13" s="14"/>
      <c r="D13" s="14"/>
      <c r="E13" s="15"/>
      <c r="F13" s="16">
        <v>3000</v>
      </c>
      <c r="G13" s="16">
        <f>F13/F3</f>
        <v>2400</v>
      </c>
      <c r="H13" s="16">
        <f t="shared" si="1"/>
        <v>2400</v>
      </c>
      <c r="I13" s="15">
        <f t="shared" si="2"/>
        <v>3.5216434336023477E-3</v>
      </c>
    </row>
    <row r="14" spans="1:9" x14ac:dyDescent="0.15">
      <c r="A14" s="13" t="s">
        <v>16</v>
      </c>
      <c r="B14" s="14"/>
      <c r="C14" s="14"/>
      <c r="D14" s="14"/>
      <c r="E14" s="15"/>
      <c r="F14" s="16">
        <v>5000</v>
      </c>
      <c r="G14" s="16">
        <f>F14/F3</f>
        <v>4000</v>
      </c>
      <c r="H14" s="16">
        <f t="shared" si="1"/>
        <v>4000</v>
      </c>
      <c r="I14" s="15">
        <f t="shared" si="2"/>
        <v>5.8694057226705799E-3</v>
      </c>
    </row>
    <row r="15" spans="1:9" x14ac:dyDescent="0.15">
      <c r="A15" s="13" t="s">
        <v>17</v>
      </c>
      <c r="B15" s="14"/>
      <c r="C15" s="14"/>
      <c r="D15" s="14"/>
      <c r="E15" s="15"/>
      <c r="F15" s="16">
        <v>5000</v>
      </c>
      <c r="G15" s="16">
        <f>F15/F3</f>
        <v>4000</v>
      </c>
      <c r="H15" s="16">
        <f t="shared" si="1"/>
        <v>4000</v>
      </c>
      <c r="I15" s="15">
        <f t="shared" si="2"/>
        <v>5.8694057226705799E-3</v>
      </c>
    </row>
    <row r="16" spans="1:9" x14ac:dyDescent="0.15">
      <c r="A16" s="14" t="s">
        <v>20</v>
      </c>
      <c r="B16" s="14"/>
      <c r="C16" s="14"/>
      <c r="D16" s="14"/>
      <c r="E16" s="15"/>
      <c r="F16" s="16">
        <v>2000</v>
      </c>
      <c r="G16" s="16">
        <f>F16/F3</f>
        <v>1600</v>
      </c>
      <c r="H16" s="16">
        <f t="shared" si="1"/>
        <v>1600</v>
      </c>
      <c r="I16" s="15">
        <f t="shared" si="2"/>
        <v>2.3477622890682318E-3</v>
      </c>
    </row>
    <row r="17" spans="1:9" x14ac:dyDescent="0.15">
      <c r="A17" s="14"/>
      <c r="B17" s="14"/>
      <c r="C17" s="14"/>
      <c r="D17" s="14"/>
      <c r="E17" s="15"/>
      <c r="F17" s="16">
        <f>SUM(F11:F16)</f>
        <v>51875</v>
      </c>
      <c r="G17" s="17">
        <f>F17/F3</f>
        <v>41500</v>
      </c>
      <c r="H17" s="16"/>
      <c r="I17" s="15"/>
    </row>
    <row r="18" spans="1:9" x14ac:dyDescent="0.15">
      <c r="A18" t="s">
        <v>6</v>
      </c>
      <c r="B18" s="1">
        <f>SUM(B6:B10)</f>
        <v>600000</v>
      </c>
      <c r="D18" s="6">
        <f>SUM(D6:D17)</f>
        <v>640000</v>
      </c>
      <c r="E18" s="2">
        <f>SUM(E6:E17)</f>
        <v>1</v>
      </c>
      <c r="H18" s="1">
        <f>SUM(H6:H17)</f>
        <v>681500</v>
      </c>
      <c r="I18" s="10">
        <f>H18/$H$18</f>
        <v>1</v>
      </c>
    </row>
    <row r="21" spans="1:9" x14ac:dyDescent="0.15">
      <c r="A21" s="11" t="s">
        <v>12</v>
      </c>
      <c r="B21" s="6">
        <f>B18*$C$3</f>
        <v>750000</v>
      </c>
      <c r="D21" s="6">
        <f>D18*C3</f>
        <v>800000</v>
      </c>
      <c r="E21" s="6"/>
      <c r="H21" s="4">
        <f>H18*F3</f>
        <v>851875</v>
      </c>
    </row>
  </sheetData>
  <phoneticPr fontId="1" type="noConversion"/>
  <pageMargins left="0.75000000000000011" right="0.75000000000000011" top="1" bottom="1" header="0.5" footer="0.5"/>
  <pageSetup paperSize="10" scale="83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Table</vt:lpstr>
    </vt:vector>
  </TitlesOfParts>
  <Company>Oxford Technology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Lucius</dc:creator>
  <cp:lastModifiedBy>Microsoft Office User</cp:lastModifiedBy>
  <cp:lastPrinted>2015-06-23T08:34:07Z</cp:lastPrinted>
  <dcterms:created xsi:type="dcterms:W3CDTF">2015-04-08T15:47:09Z</dcterms:created>
  <dcterms:modified xsi:type="dcterms:W3CDTF">2022-05-03T09:40:05Z</dcterms:modified>
</cp:coreProperties>
</file>